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suni.sharepoint.com/sites/FGW_EDU_TLC_Teaching___Learni_87mahbe9-Toetsdeskundigen/Gedeelde documenten/Toetsdeskundigen/Eigen artikelen en handouts/Analyse/"/>
    </mc:Choice>
  </mc:AlternateContent>
  <xr:revisionPtr revIDLastSave="2" documentId="8_{13F16C5C-01ED-44C5-8D82-A99162FA41B5}" xr6:coauthVersionLast="47" xr6:coauthVersionMax="47" xr10:uidLastSave="{27C1C720-D464-4460-B92F-B31EF5277C0A}"/>
  <bookViews>
    <workbookView xWindow="28680" yWindow="-120" windowWidth="29040" windowHeight="15840" xr2:uid="{8D26220F-4DE1-491D-8301-3DC19DA3028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C11" i="1"/>
  <c r="D11" i="1"/>
  <c r="E11" i="1"/>
  <c r="Q19" i="1" s="1"/>
  <c r="F11" i="1"/>
  <c r="Q22" i="1" s="1"/>
  <c r="G11" i="1"/>
  <c r="H11" i="1"/>
  <c r="I11" i="1"/>
  <c r="J11" i="1"/>
  <c r="K11" i="1"/>
  <c r="L11" i="1"/>
  <c r="M11" i="1"/>
  <c r="N11" i="1"/>
  <c r="O11" i="1"/>
  <c r="P11" i="1"/>
  <c r="Q11" i="1"/>
  <c r="B11" i="1"/>
  <c r="I19" i="1"/>
  <c r="I20" i="1"/>
  <c r="I21" i="1"/>
  <c r="I22" i="1"/>
  <c r="R7" i="1"/>
  <c r="R8" i="1"/>
  <c r="H24" i="1"/>
  <c r="C22" i="1" s="1"/>
  <c r="I18" i="1"/>
  <c r="I17" i="1"/>
  <c r="I16" i="1"/>
  <c r="N15" i="1"/>
  <c r="R6" i="1"/>
  <c r="R5" i="1"/>
  <c r="R4" i="1"/>
  <c r="R3" i="1"/>
  <c r="R2" i="1"/>
  <c r="Q20" i="1" l="1"/>
  <c r="Q21" i="1"/>
  <c r="N16" i="1"/>
  <c r="I24" i="1"/>
  <c r="Q18" i="1"/>
  <c r="N17" i="1"/>
  <c r="Q16" i="1"/>
  <c r="Q17" i="1"/>
  <c r="J24" i="1" l="1"/>
</calcChain>
</file>

<file path=xl/sharedStrings.xml><?xml version="1.0" encoding="utf-8"?>
<sst xmlns="http://schemas.openxmlformats.org/spreadsheetml/2006/main" count="57" uniqueCount="44">
  <si>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</si>
  <si>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</si>
  <si>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</si>
  <si>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</si>
  <si>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</si>
  <si>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</si>
  <si>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</si>
  <si>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</si>
  <si>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</si>
  <si>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</si>
  <si>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</si>
  <si>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</si>
  <si>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</si>
  <si>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</si>
  <si>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</si>
  <si>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</si>
  <si>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Variance</t>
  </si>
  <si>
    <t>Item 1</t>
  </si>
  <si>
    <t>Item 2</t>
  </si>
  <si>
    <t>Item 3</t>
  </si>
  <si>
    <t>Item 4</t>
  </si>
  <si>
    <t>Item 5</t>
  </si>
  <si>
    <t>Item 6</t>
  </si>
  <si>
    <t>Item 7</t>
  </si>
  <si>
    <t>Total score</t>
  </si>
  <si>
    <t>Grade</t>
  </si>
  <si>
    <t>Legenda</t>
  </si>
  <si>
    <t>Max score</t>
  </si>
  <si>
    <t>P-value</t>
  </si>
  <si>
    <t>Alpha</t>
  </si>
  <si>
    <t>#items</t>
  </si>
  <si>
    <t>Rit-value</t>
  </si>
  <si>
    <t>Orange</t>
  </si>
  <si>
    <t>Possibility to add extra rows or collumns</t>
  </si>
  <si>
    <t>-</t>
  </si>
  <si>
    <t>Sum item variance</t>
  </si>
  <si>
    <t>Green</t>
  </si>
  <si>
    <t>Sum variance total score</t>
  </si>
  <si>
    <t>Blue</t>
  </si>
  <si>
    <t>Points needed to pass</t>
  </si>
  <si>
    <t>Exam</t>
  </si>
  <si>
    <t>Enter data</t>
  </si>
  <si>
    <t>Results</t>
  </si>
  <si>
    <t>Cut-off score (cesuur)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</si>
</sst>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2" fontId="0" fillId="0" borderId="0" xfId="0" applyNumberFormat="1" applyAlignment="1">
      <alignment horizontal="right"/>
    </xf>
    <xf numFmtId="0" fontId="0" fillId="3" borderId="0" xfId="0" applyFill="1" applyAlignment="1">
      <alignment horizontal="right"/>
    </xf>
    <xf numFmtId="2" fontId="0" fillId="0" borderId="0" xfId="0" applyNumberFormat="1" applyAlignment="1" applyProtection="1">
      <alignment horizontal="right"/>
      <protection hidden="1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4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0" fontId="0" fillId="0" borderId="0" xfId="0" applyAlignment="1">
      <alignment horizontal="left"/>
    </xf>
    <xf numFmtId="9" fontId="0" fillId="3" borderId="0" xfId="0" applyNumberFormat="1" applyFill="1" applyAlignment="1">
      <alignment horizontal="right"/>
    </xf>
    <xf numFmtId="0" fontId="0" fillId="0" borderId="0" xfId="0" applyAlignment="1"/>
    <xf numFmtId="2" fontId="0" fillId="0" borderId="0" xfId="0" applyNumberFormat="1" applyAlignment="1"/>
    <xf numFmtId="164" fontId="0" fillId="4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39884-C38B-496C-A77F-F6F968C5C41A}">
  <dimension ref="A1:R27"/>
  <sheetViews>
    <sheetView tabSelected="1" workbookViewId="0">
      <selection activeCell="A22" sqref="A22:B22"/>
    </sheetView>
  </sheetViews>
  <sheetFormatPr defaultRowHeight="14.5" x14ac:dyDescent="0.35"/>
  <cols>
    <col min="1" max="1" width="10.54296875" style="14" bestFit="1" customWidth="1"/>
    <col min="2" max="7" width="9.453125" style="14" bestFit="1" customWidth="1"/>
    <col min="8" max="8" width="10" style="14" bestFit="1" customWidth="1"/>
    <col min="9" max="10" width="9.453125" style="14" bestFit="1" customWidth="1"/>
    <col min="11" max="13" width="10.453125" style="14" bestFit="1" customWidth="1"/>
    <col min="14" max="14" width="12" style="14" bestFit="1" customWidth="1"/>
    <col min="15" max="15" width="10.453125" style="14" bestFit="1" customWidth="1"/>
    <col min="16" max="16" width="10.453125" style="14" customWidth="1"/>
    <col min="17" max="17" width="10.453125" style="14" bestFit="1" customWidth="1"/>
    <col min="18" max="18" width="8.7265625" style="14" bestFit="1" customWidth="1"/>
  </cols>
  <sheetData>
    <row r="1" spans="1:18" x14ac:dyDescent="0.3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3" t="s">
        <v>16</v>
      </c>
    </row>
    <row r="2" spans="1:18" x14ac:dyDescent="0.35">
      <c r="A2" s="2" t="s">
        <v>17</v>
      </c>
      <c r="B2" s="4">
        <v>6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7</v>
      </c>
      <c r="K2" s="4">
        <v>7</v>
      </c>
      <c r="L2" s="4">
        <v>7</v>
      </c>
      <c r="M2" s="4">
        <v>8</v>
      </c>
      <c r="N2" s="4">
        <v>9</v>
      </c>
      <c r="O2" s="4">
        <v>5</v>
      </c>
      <c r="P2" s="4">
        <v>3</v>
      </c>
      <c r="Q2" s="4">
        <v>7</v>
      </c>
      <c r="R2" s="5">
        <f>_xlfn.VAR.P(B2:Q2)</f>
        <v>3.859375</v>
      </c>
    </row>
    <row r="3" spans="1:18" x14ac:dyDescent="0.35">
      <c r="A3" s="2" t="s">
        <v>18</v>
      </c>
      <c r="B3" s="4">
        <v>7</v>
      </c>
      <c r="C3" s="4">
        <v>6</v>
      </c>
      <c r="D3" s="4">
        <v>6</v>
      </c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>
        <v>7</v>
      </c>
      <c r="L3" s="4">
        <v>8</v>
      </c>
      <c r="M3" s="4">
        <v>9</v>
      </c>
      <c r="N3" s="4">
        <v>8</v>
      </c>
      <c r="O3" s="4">
        <v>6</v>
      </c>
      <c r="P3" s="4">
        <v>3</v>
      </c>
      <c r="Q3" s="4">
        <v>4</v>
      </c>
      <c r="R3" s="5">
        <f>_xlfn.VAR.P(B3:Q3)</f>
        <v>4.96484375</v>
      </c>
    </row>
    <row r="4" spans="1:18" x14ac:dyDescent="0.35">
      <c r="A4" s="2" t="s">
        <v>19</v>
      </c>
      <c r="B4" s="4">
        <v>9</v>
      </c>
      <c r="C4" s="4">
        <v>7</v>
      </c>
      <c r="D4" s="4">
        <v>5</v>
      </c>
      <c r="E4" s="4">
        <v>6</v>
      </c>
      <c r="F4" s="4">
        <v>5</v>
      </c>
      <c r="G4" s="4">
        <v>4</v>
      </c>
      <c r="H4" s="4">
        <v>3</v>
      </c>
      <c r="I4" s="4">
        <v>2</v>
      </c>
      <c r="J4" s="4">
        <v>1</v>
      </c>
      <c r="K4" s="4">
        <v>9</v>
      </c>
      <c r="L4" s="4">
        <v>8</v>
      </c>
      <c r="M4" s="4">
        <v>7</v>
      </c>
      <c r="N4" s="4">
        <v>6</v>
      </c>
      <c r="O4" s="4">
        <v>5</v>
      </c>
      <c r="P4" s="4">
        <v>4</v>
      </c>
      <c r="Q4" s="4">
        <v>3</v>
      </c>
      <c r="R4" s="5">
        <f>_xlfn.VAR.P(B4:Q4)</f>
        <v>5.3125</v>
      </c>
    </row>
    <row r="5" spans="1:18" x14ac:dyDescent="0.35">
      <c r="A5" s="2" t="s">
        <v>20</v>
      </c>
      <c r="B5" s="4">
        <v>6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5</v>
      </c>
      <c r="K5" s="4">
        <v>6</v>
      </c>
      <c r="L5" s="4">
        <v>3</v>
      </c>
      <c r="M5" s="4">
        <v>7</v>
      </c>
      <c r="N5" s="4">
        <v>5</v>
      </c>
      <c r="O5" s="4">
        <v>8</v>
      </c>
      <c r="P5" s="4">
        <v>7</v>
      </c>
      <c r="Q5" s="4">
        <v>4</v>
      </c>
      <c r="R5" s="5">
        <f>_xlfn.VAR.P(B5:Q5)</f>
        <v>3.109375</v>
      </c>
    </row>
    <row r="6" spans="1:18" x14ac:dyDescent="0.35">
      <c r="A6" s="2" t="s">
        <v>21</v>
      </c>
      <c r="B6" s="4">
        <v>7</v>
      </c>
      <c r="C6" s="4">
        <v>4</v>
      </c>
      <c r="D6" s="4">
        <v>1</v>
      </c>
      <c r="E6" s="4">
        <v>2</v>
      </c>
      <c r="F6" s="4">
        <v>5</v>
      </c>
      <c r="G6" s="4">
        <v>8</v>
      </c>
      <c r="H6" s="4">
        <v>9</v>
      </c>
      <c r="I6" s="4">
        <v>3</v>
      </c>
      <c r="J6" s="4">
        <v>2</v>
      </c>
      <c r="K6" s="4">
        <v>6</v>
      </c>
      <c r="L6" s="4">
        <v>4</v>
      </c>
      <c r="M6" s="4">
        <v>5</v>
      </c>
      <c r="N6" s="4">
        <v>6</v>
      </c>
      <c r="O6" s="4">
        <v>9</v>
      </c>
      <c r="P6" s="4">
        <v>8</v>
      </c>
      <c r="Q6" s="4">
        <v>7</v>
      </c>
      <c r="R6" s="5">
        <f>_xlfn.VAR.P(B6:Q6)</f>
        <v>6.109375</v>
      </c>
    </row>
    <row r="7" spans="1:18" x14ac:dyDescent="0.35">
      <c r="A7" s="2" t="s">
        <v>22</v>
      </c>
      <c r="B7" s="4">
        <v>8</v>
      </c>
      <c r="C7" s="4">
        <v>5</v>
      </c>
      <c r="D7" s="4">
        <v>6</v>
      </c>
      <c r="E7" s="4">
        <v>5</v>
      </c>
      <c r="F7" s="4">
        <v>6</v>
      </c>
      <c r="G7" s="4">
        <v>3</v>
      </c>
      <c r="H7" s="4">
        <v>8</v>
      </c>
      <c r="I7" s="4">
        <v>6</v>
      </c>
      <c r="J7" s="4">
        <v>1</v>
      </c>
      <c r="K7" s="4">
        <v>5</v>
      </c>
      <c r="L7" s="4">
        <v>8</v>
      </c>
      <c r="M7" s="4">
        <v>6</v>
      </c>
      <c r="N7" s="4">
        <v>5</v>
      </c>
      <c r="O7" s="4">
        <v>4</v>
      </c>
      <c r="P7" s="4">
        <v>7</v>
      </c>
      <c r="Q7" s="4">
        <v>8</v>
      </c>
      <c r="R7" s="5">
        <f t="shared" ref="R7:R8" si="0">_xlfn.VAR.P(B7:Q7)</f>
        <v>3.58984375</v>
      </c>
    </row>
    <row r="8" spans="1:18" x14ac:dyDescent="0.35">
      <c r="A8" s="2" t="s">
        <v>23</v>
      </c>
      <c r="B8" s="4">
        <v>7</v>
      </c>
      <c r="C8" s="4">
        <v>4</v>
      </c>
      <c r="D8" s="4">
        <v>1</v>
      </c>
      <c r="E8" s="4">
        <v>2</v>
      </c>
      <c r="F8" s="4">
        <v>5</v>
      </c>
      <c r="G8" s="4">
        <v>8</v>
      </c>
      <c r="H8" s="4">
        <v>9</v>
      </c>
      <c r="I8" s="4">
        <v>6</v>
      </c>
      <c r="J8" s="4">
        <v>3</v>
      </c>
      <c r="K8" s="4">
        <v>5</v>
      </c>
      <c r="L8" s="4">
        <v>6</v>
      </c>
      <c r="M8" s="4">
        <v>4</v>
      </c>
      <c r="N8" s="4">
        <v>5</v>
      </c>
      <c r="O8" s="4">
        <v>6</v>
      </c>
      <c r="P8" s="4">
        <v>9</v>
      </c>
      <c r="Q8" s="4">
        <v>8</v>
      </c>
      <c r="R8" s="5">
        <f t="shared" si="0"/>
        <v>5.25</v>
      </c>
    </row>
    <row r="9" spans="1:18" x14ac:dyDescent="0.35">
      <c r="A9" s="1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3"/>
    </row>
    <row r="10" spans="1:18" x14ac:dyDescent="0.35">
      <c r="A10" s="1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3"/>
    </row>
    <row r="11" spans="1:18" x14ac:dyDescent="0.35">
      <c r="A11" s="1" t="s">
        <v>24</v>
      </c>
      <c r="B11" s="17">
        <f>SUM(B2:B8)</f>
        <v>50</v>
      </c>
      <c r="C11" s="17">
        <f t="shared" ref="C11:Q11" si="1">SUM(C2:C8)</f>
        <v>30</v>
      </c>
      <c r="D11" s="17">
        <f t="shared" si="1"/>
        <v>25</v>
      </c>
      <c r="E11" s="17">
        <f t="shared" si="1"/>
        <v>24</v>
      </c>
      <c r="F11" s="17">
        <f t="shared" si="1"/>
        <v>33</v>
      </c>
      <c r="G11" s="17">
        <f t="shared" si="1"/>
        <v>38</v>
      </c>
      <c r="H11" s="17">
        <f t="shared" si="1"/>
        <v>47</v>
      </c>
      <c r="I11" s="17">
        <f t="shared" si="1"/>
        <v>38</v>
      </c>
      <c r="J11" s="17">
        <f t="shared" si="1"/>
        <v>25</v>
      </c>
      <c r="K11" s="17">
        <f t="shared" si="1"/>
        <v>45</v>
      </c>
      <c r="L11" s="17">
        <f t="shared" si="1"/>
        <v>44</v>
      </c>
      <c r="M11" s="17">
        <f t="shared" si="1"/>
        <v>46</v>
      </c>
      <c r="N11" s="17">
        <f t="shared" si="1"/>
        <v>44</v>
      </c>
      <c r="O11" s="17">
        <f t="shared" si="1"/>
        <v>43</v>
      </c>
      <c r="P11" s="17">
        <f t="shared" si="1"/>
        <v>41</v>
      </c>
      <c r="Q11" s="17">
        <f t="shared" si="1"/>
        <v>41</v>
      </c>
      <c r="R11" s="3"/>
    </row>
    <row r="12" spans="1:18" x14ac:dyDescent="0.35">
      <c r="A12" s="6" t="s">
        <v>25</v>
      </c>
      <c r="B12" s="16">
        <f>(4.5/($H24-$C22))*B11+(10-$H24*(4.5/($H24-$C22)))</f>
        <v>7.6923076923076925</v>
      </c>
      <c r="C12" s="16">
        <f t="shared" ref="C12:Q12" si="2">(5.5/($H24-$C22))*C11+(10-$H24*(4.5/($H24-$C22)))</f>
        <v>5.6410256410256405</v>
      </c>
      <c r="D12" s="16">
        <f t="shared" si="2"/>
        <v>4.700854700854701</v>
      </c>
      <c r="E12" s="16">
        <f t="shared" si="2"/>
        <v>4.5128205128205128</v>
      </c>
      <c r="F12" s="16">
        <f t="shared" si="2"/>
        <v>6.2051282051282053</v>
      </c>
      <c r="G12" s="16">
        <f t="shared" si="2"/>
        <v>7.1452991452991448</v>
      </c>
      <c r="H12" s="16">
        <f t="shared" si="2"/>
        <v>8.8376068376068382</v>
      </c>
      <c r="I12" s="16">
        <f t="shared" si="2"/>
        <v>7.1452991452991448</v>
      </c>
      <c r="J12" s="16">
        <f t="shared" si="2"/>
        <v>4.700854700854701</v>
      </c>
      <c r="K12" s="16">
        <f t="shared" si="2"/>
        <v>8.4615384615384617</v>
      </c>
      <c r="L12" s="16">
        <f t="shared" si="2"/>
        <v>8.2735042735042725</v>
      </c>
      <c r="M12" s="16">
        <f t="shared" si="2"/>
        <v>8.649572649572649</v>
      </c>
      <c r="N12" s="16">
        <f t="shared" si="2"/>
        <v>8.2735042735042725</v>
      </c>
      <c r="O12" s="16">
        <f t="shared" si="2"/>
        <v>8.0854700854700852</v>
      </c>
      <c r="P12" s="16">
        <f t="shared" si="2"/>
        <v>7.7094017094017095</v>
      </c>
      <c r="Q12" s="16">
        <f t="shared" si="2"/>
        <v>7.7094017094017095</v>
      </c>
      <c r="R12" s="6"/>
    </row>
    <row r="13" spans="1:18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3"/>
    </row>
    <row r="14" spans="1:18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3"/>
    </row>
    <row r="15" spans="1:18" x14ac:dyDescent="0.35">
      <c r="A15" s="7" t="s">
        <v>26</v>
      </c>
      <c r="B15" s="7"/>
      <c r="C15" s="7"/>
      <c r="D15" s="7"/>
      <c r="E15" s="7"/>
      <c r="F15" s="7"/>
      <c r="G15" s="7"/>
      <c r="H15" s="7" t="s">
        <v>27</v>
      </c>
      <c r="I15" s="7" t="s">
        <v>28</v>
      </c>
      <c r="J15" s="7" t="s">
        <v>29</v>
      </c>
      <c r="K15" s="7"/>
      <c r="L15" s="18" t="s">
        <v>30</v>
      </c>
      <c r="M15" s="18"/>
      <c r="N15" s="1">
        <f>COUNTA(A2:A8)</f>
        <v>7</v>
      </c>
      <c r="O15" s="7"/>
      <c r="P15" s="7"/>
      <c r="Q15" s="7" t="s">
        <v>31</v>
      </c>
      <c r="R15" s="8"/>
    </row>
    <row r="16" spans="1:18" x14ac:dyDescent="0.35">
      <c r="A16" s="2" t="s">
        <v>32</v>
      </c>
      <c r="B16" s="19" t="s">
        <v>33</v>
      </c>
      <c r="C16" s="19"/>
      <c r="D16" s="19"/>
      <c r="E16" s="19"/>
      <c r="F16" s="1"/>
      <c r="G16" s="1" t="s">
        <v>17</v>
      </c>
      <c r="H16" s="4">
        <v>10</v>
      </c>
      <c r="I16" s="9">
        <f>(AVERAGE(B2:Q2)/H16)</f>
        <v>0.58750000000000002</v>
      </c>
      <c r="J16" s="10" t="s">
        <v>34</v>
      </c>
      <c r="K16" s="10"/>
      <c r="L16" s="18" t="s">
        <v>35</v>
      </c>
      <c r="M16" s="18"/>
      <c r="N16" s="1">
        <f>SUM(R2:R8)</f>
        <v>32.1953125</v>
      </c>
      <c r="O16" s="10"/>
      <c r="P16" s="10"/>
      <c r="Q16" s="9">
        <f>CORREL(B2:Q2,B$11:Q$11)</f>
        <v>0.53107672157534336</v>
      </c>
      <c r="R16" s="3"/>
    </row>
    <row r="17" spans="1:18" x14ac:dyDescent="0.35">
      <c r="A17" s="4" t="s">
        <v>36</v>
      </c>
      <c r="B17" s="20" t="s">
        <v>41</v>
      </c>
      <c r="C17" s="20"/>
      <c r="D17" s="20"/>
      <c r="E17" s="20"/>
      <c r="F17" s="1"/>
      <c r="G17" s="1" t="s">
        <v>18</v>
      </c>
      <c r="H17" s="4">
        <v>10</v>
      </c>
      <c r="I17" s="9">
        <f>(AVERAGE(B3:Q3)/H17)</f>
        <v>0.53125</v>
      </c>
      <c r="J17" s="10" t="s">
        <v>34</v>
      </c>
      <c r="K17" s="18" t="s">
        <v>37</v>
      </c>
      <c r="L17" s="18"/>
      <c r="M17" s="18"/>
      <c r="N17" s="1">
        <f>_xlfn.VAR.P(B11:Q11)</f>
        <v>67.109375</v>
      </c>
      <c r="O17" s="10"/>
      <c r="P17" s="10"/>
      <c r="Q17" s="9">
        <f>CORREL(B3:Q3,B$11:Q$11)</f>
        <v>0.43870189061619358</v>
      </c>
      <c r="R17" s="3"/>
    </row>
    <row r="18" spans="1:18" x14ac:dyDescent="0.35">
      <c r="A18" s="11" t="s">
        <v>38</v>
      </c>
      <c r="B18" s="20" t="s">
        <v>42</v>
      </c>
      <c r="C18" s="20"/>
      <c r="D18" s="20"/>
      <c r="E18" s="20"/>
      <c r="F18" s="1"/>
      <c r="G18" s="1" t="s">
        <v>19</v>
      </c>
      <c r="H18" s="4">
        <v>10</v>
      </c>
      <c r="I18" s="9">
        <f>(AVERAGE(B4:Q4)/H18)</f>
        <v>0.52500000000000002</v>
      </c>
      <c r="J18" s="10" t="s">
        <v>34</v>
      </c>
      <c r="K18" s="10"/>
      <c r="L18" s="10"/>
      <c r="M18" s="10"/>
      <c r="N18" s="10"/>
      <c r="O18" s="10"/>
      <c r="P18" s="10"/>
      <c r="Q18" s="9">
        <f>CORREL(B4:Q4,B$11:Q$11)</f>
        <v>0.36245414268125759</v>
      </c>
      <c r="R18" s="3"/>
    </row>
    <row r="19" spans="1:18" x14ac:dyDescent="0.35">
      <c r="A19" s="17"/>
      <c r="B19" s="12"/>
      <c r="C19" s="12"/>
      <c r="D19" s="12"/>
      <c r="E19" s="12"/>
      <c r="F19" s="1"/>
      <c r="G19" s="1" t="s">
        <v>20</v>
      </c>
      <c r="H19" s="4">
        <v>8</v>
      </c>
      <c r="I19" s="9">
        <f t="shared" ref="I19:I22" si="3">(AVERAGE(B5:Q5)/H19)</f>
        <v>0.671875</v>
      </c>
      <c r="J19" s="10" t="s">
        <v>34</v>
      </c>
      <c r="K19" s="10"/>
      <c r="L19" s="10"/>
      <c r="M19" s="10"/>
      <c r="N19" s="10"/>
      <c r="O19" s="10"/>
      <c r="P19" s="10"/>
      <c r="Q19" s="9">
        <f t="shared" ref="Q19:Q22" si="4">CORREL(B5:Q5,B$11:Q$11)</f>
        <v>0.52244311289171941</v>
      </c>
      <c r="R19" s="3"/>
    </row>
    <row r="20" spans="1:18" x14ac:dyDescent="0.35">
      <c r="A20" s="1"/>
      <c r="B20" s="12"/>
      <c r="C20" s="12"/>
      <c r="D20" s="12"/>
      <c r="E20" s="12"/>
      <c r="F20" s="1"/>
      <c r="G20" s="1" t="s">
        <v>21</v>
      </c>
      <c r="H20" s="4">
        <v>9</v>
      </c>
      <c r="I20" s="9">
        <f t="shared" si="3"/>
        <v>0.59722222222222221</v>
      </c>
      <c r="J20" s="10" t="s">
        <v>34</v>
      </c>
      <c r="K20" s="10"/>
      <c r="L20" s="10"/>
      <c r="M20" s="10"/>
      <c r="N20" s="10"/>
      <c r="O20" s="10"/>
      <c r="P20" s="10"/>
      <c r="Q20" s="9">
        <f t="shared" si="4"/>
        <v>0.74311550748097799</v>
      </c>
      <c r="R20" s="3"/>
    </row>
    <row r="21" spans="1:18" x14ac:dyDescent="0.35">
      <c r="A21" s="18" t="s">
        <v>43</v>
      </c>
      <c r="B21" s="18"/>
      <c r="C21" s="13">
        <v>0.55000000000000004</v>
      </c>
      <c r="D21" s="12"/>
      <c r="E21" s="12"/>
      <c r="F21" s="1"/>
      <c r="G21" s="1" t="s">
        <v>22</v>
      </c>
      <c r="H21" s="4">
        <v>8</v>
      </c>
      <c r="I21" s="9">
        <f t="shared" si="3"/>
        <v>0.7109375</v>
      </c>
      <c r="J21" s="10" t="s">
        <v>34</v>
      </c>
      <c r="K21" s="10"/>
      <c r="L21" s="10"/>
      <c r="M21" s="10"/>
      <c r="N21" s="10"/>
      <c r="O21" s="10"/>
      <c r="P21" s="10"/>
      <c r="Q21" s="9">
        <f t="shared" si="4"/>
        <v>0.51894260252466839</v>
      </c>
      <c r="R21" s="3"/>
    </row>
    <row r="22" spans="1:18" x14ac:dyDescent="0.35">
      <c r="A22" s="18" t="s">
        <v>39</v>
      </c>
      <c r="B22" s="18"/>
      <c r="C22" s="1">
        <f>C21*H24</f>
        <v>35.75</v>
      </c>
      <c r="D22" s="12"/>
      <c r="E22" s="12"/>
      <c r="F22" s="1"/>
      <c r="G22" s="1" t="s">
        <v>23</v>
      </c>
      <c r="H22" s="4">
        <v>10</v>
      </c>
      <c r="I22" s="9">
        <f t="shared" si="3"/>
        <v>0.55000000000000004</v>
      </c>
      <c r="J22" s="10" t="s">
        <v>34</v>
      </c>
      <c r="K22" s="10"/>
      <c r="L22" s="10"/>
      <c r="M22" s="10"/>
      <c r="N22" s="10"/>
      <c r="O22" s="10"/>
      <c r="P22" s="10"/>
      <c r="Q22" s="9">
        <f t="shared" si="4"/>
        <v>0.69591316865786945</v>
      </c>
      <c r="R22" s="3"/>
    </row>
    <row r="23" spans="1:18" x14ac:dyDescent="0.35">
      <c r="G23" s="1"/>
      <c r="H23" s="1"/>
      <c r="I23" s="3"/>
      <c r="J23" s="1"/>
      <c r="K23" s="1"/>
      <c r="L23" s="1"/>
      <c r="M23" s="1"/>
      <c r="N23" s="1"/>
      <c r="O23" s="1"/>
      <c r="P23" s="1"/>
      <c r="Q23" s="1"/>
      <c r="R23" s="15"/>
    </row>
    <row r="24" spans="1:18" x14ac:dyDescent="0.35">
      <c r="G24" s="1" t="s">
        <v>40</v>
      </c>
      <c r="H24" s="1">
        <f>SUM(H16:H22)</f>
        <v>65</v>
      </c>
      <c r="I24" s="9">
        <f>(AVERAGE(B11:Q11)/H24)</f>
        <v>0.5903846153846154</v>
      </c>
      <c r="J24" s="9">
        <f>(N15/(N15-1)*(1-(N16/N17)))</f>
        <v>0.60696546371750093</v>
      </c>
      <c r="K24" s="3"/>
      <c r="L24" s="3"/>
      <c r="M24" s="3"/>
      <c r="N24" s="3"/>
      <c r="O24" s="3"/>
      <c r="P24" s="3"/>
      <c r="Q24" s="3"/>
      <c r="R24" s="15"/>
    </row>
    <row r="25" spans="1:18" x14ac:dyDescent="0.35">
      <c r="R25" s="15"/>
    </row>
    <row r="26" spans="1:18" x14ac:dyDescent="0.35">
      <c r="R26" s="15"/>
    </row>
    <row r="27" spans="1:18" x14ac:dyDescent="0.35">
      <c r="R27" s="15"/>
    </row>
  </sheetData>
  <mergeCells count="8">
    <mergeCell ref="A21:B21"/>
    <mergeCell ref="A22:B22"/>
    <mergeCell ref="L15:M15"/>
    <mergeCell ref="B16:E16"/>
    <mergeCell ref="L16:M16"/>
    <mergeCell ref="B17:E17"/>
    <mergeCell ref="K17:M17"/>
    <mergeCell ref="B18:E18"/>
  </mergeCells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3c61af4-f20f-474c-98a7-444436f46725" xsi:nil="true"/>
    <lcf76f155ced4ddcb4097134ff3c332f xmlns="1a38a5d7-ff3f-421d-85f3-39c52037e88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C1250E4E58A8409DC497146C59FFCB" ma:contentTypeVersion="16" ma:contentTypeDescription="Een nieuw document maken." ma:contentTypeScope="" ma:versionID="4d20bfd686b46ff61ca303f1d81d56ae">
  <xsd:schema xmlns:xsd="http://www.w3.org/2001/XMLSchema" xmlns:xs="http://www.w3.org/2001/XMLSchema" xmlns:p="http://schemas.microsoft.com/office/2006/metadata/properties" xmlns:ns2="1a38a5d7-ff3f-421d-85f3-39c52037e88d" xmlns:ns3="03c61af4-f20f-474c-98a7-444436f46725" targetNamespace="http://schemas.microsoft.com/office/2006/metadata/properties" ma:root="true" ma:fieldsID="321f56dcfb55700c7df9ada4f1672152" ns2:_="" ns3:_="">
    <xsd:import namespace="1a38a5d7-ff3f-421d-85f3-39c52037e88d"/>
    <xsd:import namespace="03c61af4-f20f-474c-98a7-444436f467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38a5d7-ff3f-421d-85f3-39c52037e8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99b6ca76-abda-4f5c-bf70-6374a71c10d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c61af4-f20f-474c-98a7-444436f4672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5fe3713-6088-4fee-af00-5f6dda25f5bf}" ma:internalName="TaxCatchAll" ma:showField="CatchAllData" ma:web="03c61af4-f20f-474c-98a7-444436f467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8B6F34-2CC3-4BB7-93A9-CD25FD67767F}">
  <ds:schemaRefs>
    <ds:schemaRef ds:uri="http://schemas.microsoft.com/office/2006/metadata/properties"/>
    <ds:schemaRef ds:uri="http://schemas.microsoft.com/office/infopath/2007/PartnerControls"/>
    <ds:schemaRef ds:uri="03c61af4-f20f-474c-98a7-444436f46725"/>
    <ds:schemaRef ds:uri="1a38a5d7-ff3f-421d-85f3-39c52037e88d"/>
  </ds:schemaRefs>
</ds:datastoreItem>
</file>

<file path=customXml/itemProps2.xml><?xml version="1.0" encoding="utf-8"?>
<ds:datastoreItem xmlns:ds="http://schemas.openxmlformats.org/officeDocument/2006/customXml" ds:itemID="{5A5D1859-347B-4E37-8C21-DF12E40B03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6B49D9-6434-49F3-9067-6D14F2BB55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38a5d7-ff3f-421d-85f3-39c52037e88d"/>
    <ds:schemaRef ds:uri="03c61af4-f20f-474c-98a7-444436f467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Bodewitz</dc:creator>
  <cp:lastModifiedBy>Hannah Kousbroek</cp:lastModifiedBy>
  <dcterms:created xsi:type="dcterms:W3CDTF">2022-11-28T10:51:06Z</dcterms:created>
  <dcterms:modified xsi:type="dcterms:W3CDTF">2023-12-01T10:30:13Z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0x010100F5C1250E4E58A8409DC497146C59FFCB</vt:lpwstr>
  </property>
  <property fmtid="{D5CDD505-2E9C-101B-9397-08002B2CF9AE}" pid="3" name="MediaServiceImageTags">
    <vt:lpwstr/>
  </property>
</Properties>
</file>